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mhan\Desktop\Diverse kompetencefonde\"/>
    </mc:Choice>
  </mc:AlternateContent>
  <xr:revisionPtr revIDLastSave="0" documentId="13_ncr:1_{465161CF-B088-471B-B008-F45470F226D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G15" i="1" l="1"/>
  <c r="G11" i="1"/>
  <c r="G16" i="1"/>
  <c r="G10" i="1"/>
  <c r="G12" i="1" l="1"/>
  <c r="G17" i="1" l="1"/>
  <c r="G19" i="1" l="1"/>
  <c r="G21" i="1" l="1"/>
  <c r="G24" i="1" s="1"/>
</calcChain>
</file>

<file path=xl/sharedStrings.xml><?xml version="1.0" encoding="utf-8"?>
<sst xmlns="http://schemas.openxmlformats.org/spreadsheetml/2006/main" count="42" uniqueCount="38">
  <si>
    <t>Ordinær månedsløn i alt</t>
  </si>
  <si>
    <t>* Pædagogmedhjælpere, dagplejere, omsorgsmedhjælpere og legepladsmedarbejdere har pension, hvis man er EUV1-elev - dvs. at man bibeholder sin nuværende pension under uddannelse.</t>
  </si>
  <si>
    <t>Elevløn i alt</t>
  </si>
  <si>
    <t>Difference mellem ordinær løn og elevløn</t>
  </si>
  <si>
    <t>Tilskud pr. dag</t>
  </si>
  <si>
    <r>
      <rPr>
        <b/>
        <sz val="11"/>
        <color theme="1"/>
        <rFont val="Calibri"/>
        <family val="2"/>
        <scheme val="minor"/>
      </rPr>
      <t>Ordinær månedsløn</t>
    </r>
    <r>
      <rPr>
        <sz val="11"/>
        <color theme="1"/>
        <rFont val="Calibri"/>
        <family val="2"/>
        <scheme val="minor"/>
      </rPr>
      <t xml:space="preserve"> (grundløn, funktionsløn og kvalifikationsløn med hidtidig beskæftigelsesgrad)</t>
    </r>
  </si>
  <si>
    <r>
      <rPr>
        <b/>
        <sz val="11"/>
        <color theme="1"/>
        <rFont val="Calibri"/>
        <family val="2"/>
        <scheme val="minor"/>
      </rPr>
      <t>Ulempegodtgørelse</t>
    </r>
    <r>
      <rPr>
        <sz val="11"/>
        <color theme="1"/>
        <rFont val="Calibri"/>
        <family val="2"/>
        <scheme val="minor"/>
      </rPr>
      <t xml:space="preserve"> som ved sygdom (fast påregnelige ydelser)</t>
    </r>
  </si>
  <si>
    <t>Særlig feriegodtgørelse</t>
  </si>
  <si>
    <t>procent</t>
  </si>
  <si>
    <t>Uddannelsens overenskomstfastsatte månedselevløn</t>
  </si>
  <si>
    <t>kr.</t>
  </si>
  <si>
    <t xml:space="preserve">Tilskud i alt </t>
  </si>
  <si>
    <t>dage</t>
  </si>
  <si>
    <r>
      <t xml:space="preserve">Erhvervsuddannelsens </t>
    </r>
    <r>
      <rPr>
        <sz val="11"/>
        <color theme="1"/>
        <rFont val="Calibri"/>
        <family val="2"/>
        <scheme val="minor"/>
      </rPr>
      <t xml:space="preserve">varighed i </t>
    </r>
    <r>
      <rPr>
        <i/>
        <sz val="11"/>
        <color theme="1"/>
        <rFont val="Calibri"/>
        <family val="2"/>
        <scheme val="minor"/>
      </rPr>
      <t>mdr.</t>
    </r>
  </si>
  <si>
    <t>Du kan beregne dit eget tilskud ved at udfylde de blå celler</t>
  </si>
  <si>
    <t>Skema til beregning af tilskud i UFTF-puljen i Den Kommunale og Regionale Kompetencefond</t>
  </si>
  <si>
    <t>https://www.foa.dk/forbund/loen</t>
  </si>
  <si>
    <t>Link til lønmagasinerne:</t>
  </si>
  <si>
    <t>(det årlige grundbeløb skal ganges med reguleringspct. og divideres med 12)</t>
  </si>
  <si>
    <t>Reguleringspct. Den Kommunale Kompetencefond:</t>
  </si>
  <si>
    <t>Reguleringspct. Den Regionale Kompetencefond:</t>
  </si>
  <si>
    <t>Det betyder, at man ikke skal lægge pension på den ordinære løn og elevlønnen.</t>
  </si>
  <si>
    <t>Udregning af  uddannelses varighed:</t>
  </si>
  <si>
    <t>Udregnes i måneder (dage tælles som kalenderdage - ikke skoledage)</t>
  </si>
  <si>
    <t>Eks.: Udd. start 1. januar 2017 slut 20. marts 2020 = 36 mdr. og 20 dage = 38,75 mdr.</t>
  </si>
  <si>
    <t>Udregning af tilskudsdage:</t>
  </si>
  <si>
    <t>Varighed i måneder *160,33/7,4 = antal tilskudsdage (afrund til nærmeste hele)</t>
  </si>
  <si>
    <t>Eks. 14,75 * 160,33/7,4 = 320 tilskudsdage</t>
  </si>
  <si>
    <t>AUB:</t>
  </si>
  <si>
    <t>Vær opmærksom på, at der kan søges AUB-tilskud for skoleugerne</t>
  </si>
  <si>
    <t>https://indberet.virk.dk/myndigheder/stat/AUB/AERs_loenrefusion</t>
  </si>
  <si>
    <t xml:space="preserve"> </t>
  </si>
  <si>
    <t>OBS Der er nu mulighed for at søge tilskud for voksenelever i praktik efter særlige regler</t>
  </si>
  <si>
    <t>https://voksenlaerling.nu/Guide-til-virksomhed</t>
  </si>
  <si>
    <t>Løngruppe 3 -  Satser oktober 2019</t>
  </si>
  <si>
    <t>Pension se *</t>
  </si>
  <si>
    <r>
      <rPr>
        <b/>
        <sz val="11"/>
        <color theme="1"/>
        <rFont val="Calibri"/>
        <family val="2"/>
        <scheme val="minor"/>
      </rPr>
      <t>Pension</t>
    </r>
    <r>
      <rPr>
        <sz val="11"/>
        <color theme="1"/>
        <rFont val="Calibri"/>
        <family val="2"/>
        <scheme val="minor"/>
      </rPr>
      <t xml:space="preserve"> - se * (her skal kun indtastes pension, hvis der er lokalt aftalte midler til pension under udd.)</t>
    </r>
  </si>
  <si>
    <t xml:space="preserve">Eksempel på udregning af tilskud til en uddannelse med en varighed på 11,25 md. for en pædagogmedhjælper der skal læse til pædagogisk assistent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</si>
</sst>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3" fontId="1" fillId="2" borderId="0" xfId="0" applyNumberFormat="1" applyFont="1" applyFill="1" applyProtection="1"/>
    <xf numFmtId="3" fontId="1" fillId="4" borderId="0" xfId="0" applyNumberFormat="1" applyFont="1" applyFill="1" applyProtection="1"/>
    <xf numFmtId="3" fontId="0" fillId="3" borderId="0" xfId="0" applyNumberFormat="1" applyFill="1" applyProtection="1">
      <protection locked="0"/>
    </xf>
    <xf numFmtId="3" fontId="1" fillId="5" borderId="0" xfId="0" applyNumberFormat="1" applyFont="1" applyFill="1" applyProtection="1"/>
    <xf numFmtId="3" fontId="0" fillId="5" borderId="0" xfId="0" applyNumberFormat="1" applyFill="1" applyProtection="1"/>
    <xf numFmtId="2" fontId="0" fillId="3" borderId="0" xfId="0" applyNumberFormat="1" applyFill="1" applyProtection="1">
      <protection locked="0"/>
    </xf>
    <xf numFmtId="0" fontId="0" fillId="3" borderId="0" xfId="0" applyFill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right"/>
    </xf>
    <xf numFmtId="3" fontId="0" fillId="0" borderId="0" xfId="0" applyNumberFormat="1" applyProtection="1"/>
    <xf numFmtId="0" fontId="2" fillId="0" borderId="0" xfId="1" applyProtection="1"/>
    <xf numFmtId="0" fontId="1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4" fillId="0" borderId="0" xfId="0" applyFont="1" applyProtection="1"/>
    <xf numFmtId="0" fontId="1" fillId="0" borderId="0" xfId="0" applyFont="1" applyProtection="1"/>
    <xf numFmtId="0" fontId="0" fillId="0" borderId="0" xfId="0" applyBorder="1" applyProtection="1"/>
    <xf numFmtId="0" fontId="1" fillId="0" borderId="0" xfId="0" applyFont="1" applyBorder="1" applyProtection="1"/>
    <xf numFmtId="0" fontId="0" fillId="0" borderId="0" xfId="0" applyBorder="1" applyAlignment="1" applyProtection="1">
      <alignment horizontal="right"/>
    </xf>
    <xf numFmtId="3" fontId="0" fillId="0" borderId="0" xfId="0" applyNumberFormat="1" applyBorder="1" applyProtection="1"/>
    <xf numFmtId="3" fontId="1" fillId="0" borderId="0" xfId="0" applyNumberFormat="1" applyFont="1" applyBorder="1" applyProtection="1"/>
    <xf numFmtId="0" fontId="1" fillId="0" borderId="6" xfId="0" applyFont="1" applyBorder="1" applyProtection="1"/>
    <xf numFmtId="0" fontId="0" fillId="0" borderId="7" xfId="0" applyBorder="1" applyProtection="1"/>
    <xf numFmtId="0" fontId="0" fillId="0" borderId="5" xfId="0" applyBorder="1" applyProtection="1"/>
    <xf numFmtId="0" fontId="0" fillId="0" borderId="4" xfId="0" applyBorder="1" applyProtection="1"/>
    <xf numFmtId="0" fontId="0" fillId="0" borderId="3" xfId="0" applyBorder="1" applyProtection="1"/>
    <xf numFmtId="0" fontId="0" fillId="0" borderId="8" xfId="0" applyBorder="1" applyProtection="1"/>
    <xf numFmtId="0" fontId="0" fillId="0" borderId="1" xfId="0" applyBorder="1" applyProtection="1"/>
    <xf numFmtId="0" fontId="0" fillId="0" borderId="2" xfId="0" applyBorder="1" applyProtection="1"/>
    <xf numFmtId="0" fontId="1" fillId="0" borderId="6" xfId="0" applyFont="1" applyFill="1" applyBorder="1" applyProtection="1"/>
    <xf numFmtId="0" fontId="0" fillId="0" borderId="4" xfId="0" applyFill="1" applyBorder="1" applyProtection="1"/>
    <xf numFmtId="0" fontId="0" fillId="0" borderId="8" xfId="0" applyFill="1" applyBorder="1" applyProtection="1"/>
    <xf numFmtId="0" fontId="0" fillId="0" borderId="6" xfId="0" applyBorder="1" applyProtection="1"/>
    <xf numFmtId="0" fontId="1" fillId="0" borderId="7" xfId="0" applyFont="1" applyBorder="1" applyProtection="1"/>
    <xf numFmtId="0" fontId="1" fillId="0" borderId="5" xfId="0" applyFont="1" applyBorder="1" applyProtection="1"/>
    <xf numFmtId="0" fontId="1" fillId="0" borderId="3" xfId="0" applyFont="1" applyBorder="1" applyProtection="1"/>
    <xf numFmtId="0" fontId="2" fillId="0" borderId="8" xfId="1" applyBorder="1" applyProtection="1"/>
    <xf numFmtId="0" fontId="1" fillId="0" borderId="2" xfId="0" applyFont="1" applyBorder="1" applyProtection="1"/>
    <xf numFmtId="0" fontId="0" fillId="0" borderId="6" xfId="0" applyFill="1" applyBorder="1" applyProtection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104775</xdr:rowOff>
    </xdr:from>
    <xdr:to>
      <xdr:col>3</xdr:col>
      <xdr:colOff>723900</xdr:colOff>
      <xdr:row>53</xdr:row>
      <xdr:rowOff>186386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BBE51114-A05D-48BB-966D-10DAB0F04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676775"/>
          <a:ext cx="2981325" cy="5034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oksenlaerling.nu/Guide-til-virksomhed" TargetMode="External"/><Relationship Id="rId2" Type="http://schemas.openxmlformats.org/officeDocument/2006/relationships/hyperlink" Target="https://indberet.virk.dk/myndigheder/stat/AUB/AERs_loenrefusion" TargetMode="External"/><Relationship Id="rId1" Type="http://schemas.openxmlformats.org/officeDocument/2006/relationships/hyperlink" Target="https://www.foa.dk/forbund/loen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workbookViewId="0">
      <selection activeCell="J25" sqref="J25"/>
    </sheetView>
  </sheetViews>
  <sheetFormatPr defaultRowHeight="15" x14ac:dyDescent="0.25"/>
  <cols>
    <col min="1" max="1" width="15.5703125" customWidth="1"/>
    <col min="4" max="4" width="57.42578125" customWidth="1"/>
    <col min="6" max="6" width="40.42578125" customWidth="1"/>
    <col min="7" max="7" width="14.5703125" customWidth="1"/>
    <col min="8" max="8" width="5.85546875" customWidth="1"/>
    <col min="12" max="12" width="19.5703125" customWidth="1"/>
    <col min="14" max="14" width="3.7109375" customWidth="1"/>
  </cols>
  <sheetData>
    <row r="1" spans="1:15" ht="18.75" x14ac:dyDescent="0.3">
      <c r="A1" s="15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25">
      <c r="A3" s="16" t="s">
        <v>37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8"/>
      <c r="N3" s="8"/>
      <c r="O3" s="8"/>
    </row>
    <row r="4" spans="1:15" x14ac:dyDescent="0.25">
      <c r="A4" s="16" t="s">
        <v>34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8"/>
      <c r="N4" s="8"/>
      <c r="O4" s="8"/>
    </row>
    <row r="5" spans="1:15" x14ac:dyDescent="0.25">
      <c r="A5" s="8"/>
      <c r="B5" s="8"/>
      <c r="C5" s="11"/>
      <c r="D5" s="8"/>
      <c r="E5" s="8"/>
      <c r="F5" s="16"/>
      <c r="G5" s="16"/>
      <c r="H5" s="16"/>
      <c r="I5" s="16"/>
      <c r="J5" s="16"/>
      <c r="K5" s="16"/>
      <c r="L5" s="16"/>
      <c r="M5" s="8"/>
      <c r="N5" s="8"/>
      <c r="O5" s="8"/>
    </row>
    <row r="6" spans="1:15" x14ac:dyDescent="0.25">
      <c r="A6" s="16" t="s">
        <v>14</v>
      </c>
      <c r="B6" s="8"/>
      <c r="C6" s="11"/>
      <c r="D6" s="8"/>
      <c r="E6" s="8"/>
      <c r="F6" s="8"/>
      <c r="G6" s="9"/>
      <c r="H6" s="8"/>
      <c r="I6" s="8"/>
      <c r="J6" s="8"/>
      <c r="K6" s="8"/>
      <c r="L6" s="8"/>
      <c r="M6" s="8"/>
      <c r="N6" s="8"/>
      <c r="O6" s="8"/>
    </row>
    <row r="7" spans="1:15" x14ac:dyDescent="0.25">
      <c r="A7" s="8"/>
      <c r="B7" s="8"/>
      <c r="C7" s="11"/>
      <c r="D7" s="8"/>
      <c r="E7" s="8"/>
      <c r="F7" s="8"/>
      <c r="G7" s="9" t="s">
        <v>10</v>
      </c>
      <c r="H7" s="8"/>
      <c r="I7" s="8"/>
      <c r="J7" s="8"/>
      <c r="K7" s="8"/>
      <c r="L7" s="8"/>
      <c r="M7" s="8"/>
      <c r="N7" s="8"/>
      <c r="O7" s="8"/>
    </row>
    <row r="8" spans="1:15" x14ac:dyDescent="0.25">
      <c r="A8" s="8" t="s">
        <v>5</v>
      </c>
      <c r="B8" s="8"/>
      <c r="C8" s="8"/>
      <c r="D8" s="8"/>
      <c r="E8" s="8"/>
      <c r="F8" s="8"/>
      <c r="G8" s="3">
        <v>24501</v>
      </c>
      <c r="H8" s="8"/>
      <c r="I8" s="8"/>
      <c r="J8" s="8"/>
      <c r="K8" s="8"/>
      <c r="L8" s="8"/>
      <c r="M8" s="8"/>
      <c r="N8" s="8"/>
      <c r="O8" s="8"/>
    </row>
    <row r="9" spans="1:15" x14ac:dyDescent="0.25">
      <c r="A9" s="8" t="s">
        <v>6</v>
      </c>
      <c r="B9" s="8"/>
      <c r="C9" s="8"/>
      <c r="D9" s="8"/>
      <c r="E9" s="8"/>
      <c r="F9" s="8"/>
      <c r="G9" s="3">
        <v>0</v>
      </c>
      <c r="H9" s="8"/>
      <c r="I9" s="8"/>
      <c r="J9" s="8"/>
      <c r="K9" s="8"/>
      <c r="L9" s="8"/>
      <c r="M9" s="8"/>
      <c r="N9" s="8"/>
      <c r="O9" s="8"/>
    </row>
    <row r="10" spans="1:15" x14ac:dyDescent="0.25">
      <c r="A10" s="16" t="s">
        <v>7</v>
      </c>
      <c r="B10" s="8"/>
      <c r="C10" s="8"/>
      <c r="D10" s="8"/>
      <c r="E10" s="6">
        <v>1.95</v>
      </c>
      <c r="F10" s="8" t="s">
        <v>8</v>
      </c>
      <c r="G10" s="5">
        <f>E10*(G8+G9)/100</f>
        <v>477.76949999999999</v>
      </c>
      <c r="H10" s="8"/>
      <c r="I10" s="8"/>
      <c r="J10" s="8"/>
      <c r="K10" s="8"/>
      <c r="L10" s="8"/>
      <c r="M10" s="8"/>
      <c r="N10" s="8"/>
      <c r="O10" s="8"/>
    </row>
    <row r="11" spans="1:15" x14ac:dyDescent="0.25">
      <c r="A11" s="16" t="s">
        <v>35</v>
      </c>
      <c r="B11" s="8"/>
      <c r="C11" s="8"/>
      <c r="D11" s="8"/>
      <c r="E11" s="6">
        <v>0</v>
      </c>
      <c r="F11" s="8" t="s">
        <v>8</v>
      </c>
      <c r="G11" s="5">
        <f>E11*(G8+G9)/100</f>
        <v>0</v>
      </c>
      <c r="H11" s="8"/>
      <c r="I11" s="8"/>
      <c r="J11" s="8"/>
      <c r="K11" s="8"/>
      <c r="L11" s="8"/>
      <c r="M11" s="8"/>
      <c r="N11" s="8"/>
      <c r="O11" s="8"/>
    </row>
    <row r="12" spans="1:15" x14ac:dyDescent="0.25">
      <c r="A12" s="16" t="s">
        <v>0</v>
      </c>
      <c r="B12" s="8"/>
      <c r="C12" s="8"/>
      <c r="D12" s="8"/>
      <c r="E12" s="8"/>
      <c r="F12" s="8"/>
      <c r="G12" s="2">
        <f>SUM(G8:G11)</f>
        <v>24978.769499999999</v>
      </c>
      <c r="H12" s="8"/>
      <c r="I12" s="8"/>
      <c r="J12" s="8"/>
      <c r="K12" s="8"/>
      <c r="L12" s="8"/>
      <c r="M12" s="8"/>
      <c r="N12" s="8"/>
      <c r="O12" s="8"/>
    </row>
    <row r="13" spans="1:15" x14ac:dyDescent="0.25">
      <c r="A13" s="8"/>
      <c r="B13" s="8"/>
      <c r="C13" s="8"/>
      <c r="D13" s="8"/>
      <c r="E13" s="8"/>
      <c r="F13" s="8" t="s">
        <v>17</v>
      </c>
      <c r="G13" s="10"/>
      <c r="H13" s="8"/>
      <c r="I13" s="8"/>
      <c r="J13" s="8"/>
      <c r="K13" s="8"/>
      <c r="L13" s="8"/>
      <c r="M13" s="8"/>
      <c r="N13" s="8"/>
      <c r="O13" s="8"/>
    </row>
    <row r="14" spans="1:15" x14ac:dyDescent="0.25">
      <c r="A14" s="16" t="s">
        <v>9</v>
      </c>
      <c r="B14" s="8"/>
      <c r="C14" s="8"/>
      <c r="D14" s="8"/>
      <c r="E14" s="8"/>
      <c r="F14" s="11" t="s">
        <v>16</v>
      </c>
      <c r="G14" s="3">
        <v>22867.16</v>
      </c>
      <c r="H14" s="8"/>
      <c r="I14" s="8" t="s">
        <v>18</v>
      </c>
      <c r="J14" s="8"/>
      <c r="K14" s="8"/>
      <c r="L14" s="8"/>
      <c r="M14" s="8"/>
      <c r="N14" s="8"/>
      <c r="O14" s="8"/>
    </row>
    <row r="15" spans="1:15" x14ac:dyDescent="0.25">
      <c r="A15" s="8" t="s">
        <v>36</v>
      </c>
      <c r="B15" s="8"/>
      <c r="C15" s="8"/>
      <c r="D15" s="8"/>
      <c r="E15" s="6">
        <v>0</v>
      </c>
      <c r="F15" s="8" t="s">
        <v>8</v>
      </c>
      <c r="G15" s="5">
        <f>E15*G14/100</f>
        <v>0</v>
      </c>
      <c r="H15" s="8"/>
      <c r="I15" s="8" t="s">
        <v>20</v>
      </c>
      <c r="J15" s="8"/>
      <c r="K15" s="8"/>
      <c r="L15" s="8"/>
      <c r="M15" s="8">
        <v>1.049075</v>
      </c>
      <c r="N15" s="8"/>
      <c r="O15" s="8"/>
    </row>
    <row r="16" spans="1:15" x14ac:dyDescent="0.25">
      <c r="A16" s="16" t="s">
        <v>7</v>
      </c>
      <c r="B16" s="8"/>
      <c r="C16" s="8"/>
      <c r="D16" s="8"/>
      <c r="E16" s="6">
        <v>1.95</v>
      </c>
      <c r="F16" s="8" t="s">
        <v>8</v>
      </c>
      <c r="G16" s="5">
        <f>E16*G14/100</f>
        <v>445.90962000000002</v>
      </c>
      <c r="H16" s="8"/>
      <c r="I16" s="8" t="s">
        <v>19</v>
      </c>
      <c r="J16" s="8"/>
      <c r="K16" s="8"/>
      <c r="L16" s="8"/>
      <c r="M16" s="8">
        <v>1.3908609999999999</v>
      </c>
      <c r="N16" s="8"/>
      <c r="O16" s="8"/>
    </row>
    <row r="17" spans="1:19" x14ac:dyDescent="0.25">
      <c r="A17" s="16" t="s">
        <v>2</v>
      </c>
      <c r="B17" s="8"/>
      <c r="C17" s="8"/>
      <c r="D17" s="8"/>
      <c r="E17" s="8"/>
      <c r="F17" s="8"/>
      <c r="G17" s="4">
        <f>SUM(G14:G16)</f>
        <v>23313.069619999998</v>
      </c>
      <c r="H17" s="8"/>
      <c r="I17" s="8"/>
      <c r="J17" s="8"/>
      <c r="K17" s="8"/>
      <c r="L17" s="8"/>
      <c r="M17" s="8"/>
      <c r="N17" s="8"/>
      <c r="O17" s="8"/>
    </row>
    <row r="18" spans="1:19" x14ac:dyDescent="0.25">
      <c r="A18" s="8"/>
      <c r="B18" s="8"/>
      <c r="C18" s="8"/>
      <c r="D18" s="8"/>
      <c r="E18" s="8"/>
      <c r="F18" s="8"/>
      <c r="G18" s="10"/>
      <c r="H18" s="8"/>
      <c r="I18" s="8"/>
      <c r="J18" s="8"/>
      <c r="K18" s="8"/>
      <c r="L18" s="11"/>
      <c r="M18" s="8"/>
      <c r="N18" s="8"/>
      <c r="O18" s="8"/>
    </row>
    <row r="19" spans="1:19" x14ac:dyDescent="0.25">
      <c r="A19" s="16" t="s">
        <v>3</v>
      </c>
      <c r="B19" s="8"/>
      <c r="C19" s="8"/>
      <c r="D19" s="8"/>
      <c r="E19" s="8"/>
      <c r="F19" s="8"/>
      <c r="G19" s="1">
        <f>G12-G17</f>
        <v>1665.6998800000001</v>
      </c>
      <c r="H19" s="8"/>
      <c r="I19" s="8"/>
      <c r="J19" s="8"/>
      <c r="K19" s="8"/>
      <c r="L19" s="8"/>
      <c r="M19" s="8"/>
      <c r="N19" s="8"/>
      <c r="O19" s="8"/>
    </row>
    <row r="20" spans="1:19" x14ac:dyDescent="0.25">
      <c r="A20" s="8"/>
      <c r="B20" s="8"/>
      <c r="C20" s="8"/>
      <c r="D20" s="8"/>
      <c r="E20" s="8"/>
      <c r="F20" s="8"/>
      <c r="G20" s="10"/>
      <c r="H20" s="8"/>
      <c r="I20" s="8"/>
      <c r="J20" s="8"/>
      <c r="K20" s="8"/>
      <c r="L20" s="8"/>
      <c r="M20" s="8"/>
      <c r="N20" s="8"/>
      <c r="O20" s="8"/>
    </row>
    <row r="21" spans="1:19" x14ac:dyDescent="0.25">
      <c r="A21" s="16" t="s">
        <v>4</v>
      </c>
      <c r="B21" s="8"/>
      <c r="C21" s="8"/>
      <c r="D21" s="8"/>
      <c r="E21" s="8"/>
      <c r="F21" s="8"/>
      <c r="G21" s="1">
        <f>(G19/160.33)*7.4</f>
        <v>76.88005433792803</v>
      </c>
      <c r="H21" s="8"/>
      <c r="I21" s="8"/>
      <c r="J21" s="8"/>
      <c r="K21" s="8"/>
      <c r="L21" s="8"/>
      <c r="M21" s="8"/>
      <c r="N21" s="8"/>
      <c r="O21" s="8"/>
    </row>
    <row r="22" spans="1:19" x14ac:dyDescent="0.25">
      <c r="A22" s="8"/>
      <c r="B22" s="8"/>
      <c r="C22" s="8"/>
      <c r="D22" s="8"/>
      <c r="E22" s="8"/>
      <c r="F22" s="8"/>
      <c r="G22" s="10"/>
      <c r="H22" s="8"/>
      <c r="I22" s="8"/>
      <c r="J22" s="8"/>
      <c r="K22" s="8"/>
      <c r="L22" s="8"/>
      <c r="M22" s="8"/>
      <c r="N22" s="8"/>
      <c r="O22" s="8"/>
    </row>
    <row r="23" spans="1:19" x14ac:dyDescent="0.25">
      <c r="A23" s="16" t="s">
        <v>13</v>
      </c>
      <c r="B23" s="8"/>
      <c r="C23" s="8"/>
      <c r="D23" s="8"/>
      <c r="E23" s="7">
        <v>11</v>
      </c>
      <c r="F23" s="8"/>
      <c r="G23" s="1">
        <f>E23*160.33/7.4</f>
        <v>238.32837837837837</v>
      </c>
      <c r="H23" s="8" t="s">
        <v>12</v>
      </c>
      <c r="I23" s="8"/>
      <c r="J23" s="8"/>
      <c r="K23" s="8"/>
      <c r="L23" s="8"/>
      <c r="M23" s="8"/>
      <c r="N23" s="8"/>
      <c r="O23" s="8"/>
    </row>
    <row r="24" spans="1:19" x14ac:dyDescent="0.25">
      <c r="A24" s="16" t="s">
        <v>11</v>
      </c>
      <c r="B24" s="8"/>
      <c r="C24" s="8"/>
      <c r="D24" s="8"/>
      <c r="E24" s="8"/>
      <c r="F24" s="8"/>
      <c r="G24" s="1">
        <f>G21*G23</f>
        <v>18322.698680000001</v>
      </c>
      <c r="H24" s="8"/>
      <c r="I24" s="8"/>
      <c r="J24" s="8"/>
      <c r="K24" s="8"/>
      <c r="L24" s="8"/>
      <c r="M24" s="8"/>
      <c r="N24" s="8"/>
      <c r="O24" s="8"/>
    </row>
    <row r="25" spans="1:19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9" x14ac:dyDescent="0.25">
      <c r="A26" s="8" t="s">
        <v>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9" x14ac:dyDescent="0.25">
      <c r="A27" s="8" t="s">
        <v>21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9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9" x14ac:dyDescent="0.25">
      <c r="A29" s="8"/>
      <c r="B29" s="8"/>
      <c r="C29" s="8"/>
      <c r="D29" s="8"/>
      <c r="E29" s="8"/>
      <c r="F29" s="8"/>
      <c r="G29" s="8"/>
      <c r="H29" s="8"/>
      <c r="I29" s="17"/>
      <c r="J29" s="17"/>
      <c r="K29" s="17"/>
      <c r="L29" s="17"/>
      <c r="M29" s="17"/>
      <c r="N29" s="17"/>
      <c r="O29" s="17"/>
      <c r="P29" s="13"/>
      <c r="Q29" s="13"/>
      <c r="R29" s="13"/>
      <c r="S29" s="13"/>
    </row>
    <row r="30" spans="1:19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17"/>
      <c r="L30" s="17"/>
      <c r="M30" s="17"/>
      <c r="N30" s="17"/>
      <c r="O30" s="17"/>
      <c r="P30" s="13"/>
      <c r="Q30" s="13"/>
      <c r="R30" s="13"/>
      <c r="S30" s="13"/>
    </row>
    <row r="31" spans="1:19" x14ac:dyDescent="0.25">
      <c r="A31" s="8"/>
      <c r="B31" s="8"/>
      <c r="C31" s="8"/>
      <c r="D31" s="8"/>
      <c r="E31" s="8"/>
      <c r="F31" s="22" t="s">
        <v>22</v>
      </c>
      <c r="G31" s="23"/>
      <c r="H31" s="23"/>
      <c r="I31" s="23"/>
      <c r="J31" s="24"/>
      <c r="K31" s="17"/>
      <c r="L31" s="17"/>
      <c r="M31" s="17"/>
      <c r="N31" s="17"/>
      <c r="O31" s="18"/>
      <c r="P31" s="13"/>
      <c r="Q31" s="13"/>
      <c r="R31" s="13"/>
      <c r="S31" s="13"/>
    </row>
    <row r="32" spans="1:19" x14ac:dyDescent="0.25">
      <c r="A32" s="8"/>
      <c r="B32" s="8"/>
      <c r="C32" s="8"/>
      <c r="D32" s="8"/>
      <c r="E32" s="8"/>
      <c r="F32" s="25" t="s">
        <v>23</v>
      </c>
      <c r="G32" s="17"/>
      <c r="H32" s="17"/>
      <c r="I32" s="17"/>
      <c r="J32" s="26"/>
      <c r="K32" s="17"/>
      <c r="L32" s="17"/>
      <c r="M32" s="19"/>
      <c r="N32" s="17"/>
      <c r="O32" s="17"/>
      <c r="P32" s="13"/>
      <c r="Q32" s="13"/>
      <c r="R32" s="13"/>
      <c r="S32" s="13"/>
    </row>
    <row r="33" spans="1:19" x14ac:dyDescent="0.25">
      <c r="A33" s="8"/>
      <c r="B33" s="8"/>
      <c r="C33" s="8"/>
      <c r="D33" s="8"/>
      <c r="E33" s="8"/>
      <c r="F33" s="27" t="s">
        <v>24</v>
      </c>
      <c r="G33" s="28"/>
      <c r="H33" s="28"/>
      <c r="I33" s="28"/>
      <c r="J33" s="29"/>
      <c r="K33" s="17"/>
      <c r="L33" s="17"/>
      <c r="M33" s="20"/>
      <c r="N33" s="17"/>
      <c r="O33" s="17"/>
      <c r="P33" s="13"/>
      <c r="Q33" s="13"/>
      <c r="R33" s="13"/>
      <c r="S33" s="13"/>
    </row>
    <row r="34" spans="1:19" x14ac:dyDescent="0.25">
      <c r="A34" s="8"/>
      <c r="B34" s="8"/>
      <c r="C34" s="8"/>
      <c r="D34" s="8"/>
      <c r="E34" s="8"/>
      <c r="F34" s="17"/>
      <c r="G34" s="17"/>
      <c r="H34" s="17"/>
      <c r="I34" s="17"/>
      <c r="J34" s="17"/>
      <c r="K34" s="17"/>
      <c r="L34" s="17"/>
      <c r="M34" s="20"/>
      <c r="N34" s="17"/>
      <c r="O34" s="17"/>
      <c r="P34" s="13"/>
      <c r="Q34" s="13"/>
      <c r="R34" s="13"/>
      <c r="S34" s="13"/>
    </row>
    <row r="35" spans="1:19" x14ac:dyDescent="0.25">
      <c r="A35" s="8"/>
      <c r="B35" s="8"/>
      <c r="C35" s="8"/>
      <c r="D35" s="8"/>
      <c r="E35" s="8"/>
      <c r="F35" s="30" t="s">
        <v>25</v>
      </c>
      <c r="G35" s="23"/>
      <c r="H35" s="23"/>
      <c r="I35" s="23"/>
      <c r="J35" s="24"/>
      <c r="K35" s="17"/>
      <c r="L35" s="17"/>
      <c r="M35" s="20"/>
      <c r="N35" s="17"/>
      <c r="O35" s="17"/>
      <c r="P35" s="13"/>
      <c r="Q35" s="13"/>
      <c r="R35" s="13"/>
      <c r="S35" s="13"/>
    </row>
    <row r="36" spans="1:19" x14ac:dyDescent="0.25">
      <c r="A36" s="8"/>
      <c r="B36" s="8"/>
      <c r="C36" s="8"/>
      <c r="D36" s="8"/>
      <c r="E36" s="8"/>
      <c r="F36" s="31" t="s">
        <v>26</v>
      </c>
      <c r="G36" s="17"/>
      <c r="H36" s="17"/>
      <c r="I36" s="17"/>
      <c r="J36" s="26"/>
      <c r="K36" s="17"/>
      <c r="L36" s="17"/>
      <c r="M36" s="20"/>
      <c r="N36" s="17"/>
      <c r="O36" s="17"/>
      <c r="P36" s="13"/>
      <c r="Q36" s="13"/>
      <c r="R36" s="13"/>
      <c r="S36" s="13"/>
    </row>
    <row r="37" spans="1:19" x14ac:dyDescent="0.25">
      <c r="A37" s="8"/>
      <c r="B37" s="8"/>
      <c r="C37" s="8"/>
      <c r="D37" s="8"/>
      <c r="E37" s="8"/>
      <c r="F37" s="32" t="s">
        <v>27</v>
      </c>
      <c r="G37" s="28"/>
      <c r="H37" s="28"/>
      <c r="I37" s="28"/>
      <c r="J37" s="29"/>
      <c r="K37" s="18"/>
      <c r="L37" s="18"/>
      <c r="M37" s="21"/>
      <c r="N37" s="18"/>
      <c r="O37" s="18"/>
      <c r="P37" s="13"/>
      <c r="Q37" s="13"/>
      <c r="R37" s="13"/>
      <c r="S37" s="13"/>
    </row>
    <row r="38" spans="1:19" x14ac:dyDescent="0.25">
      <c r="A38" s="8"/>
      <c r="B38" s="8"/>
      <c r="C38" s="8"/>
      <c r="D38" s="8"/>
      <c r="E38" s="8"/>
      <c r="F38" s="8"/>
      <c r="G38" s="8"/>
      <c r="H38" s="8"/>
      <c r="I38" s="8"/>
      <c r="J38" s="17"/>
      <c r="K38" s="18"/>
      <c r="L38" s="18"/>
      <c r="M38" s="21"/>
      <c r="N38" s="18"/>
      <c r="O38" s="18"/>
      <c r="P38" s="12"/>
      <c r="Q38" s="13"/>
      <c r="R38" s="13"/>
      <c r="S38" s="13"/>
    </row>
    <row r="39" spans="1:19" x14ac:dyDescent="0.25">
      <c r="A39" s="8"/>
      <c r="B39" s="8"/>
      <c r="C39" s="8"/>
      <c r="D39" s="8"/>
      <c r="E39" s="8"/>
      <c r="F39" s="33" t="s">
        <v>28</v>
      </c>
      <c r="G39" s="23"/>
      <c r="H39" s="23"/>
      <c r="I39" s="34"/>
      <c r="J39" s="35"/>
      <c r="K39" s="18"/>
      <c r="L39" s="18"/>
      <c r="M39" s="21"/>
      <c r="N39" s="17"/>
      <c r="O39" s="17"/>
      <c r="P39" s="13"/>
      <c r="Q39" s="12"/>
      <c r="R39" s="14"/>
      <c r="S39" s="13"/>
    </row>
    <row r="40" spans="1:19" x14ac:dyDescent="0.25">
      <c r="A40" s="8"/>
      <c r="B40" s="8"/>
      <c r="C40" s="8"/>
      <c r="D40" s="8"/>
      <c r="E40" s="8"/>
      <c r="F40" s="31" t="s">
        <v>29</v>
      </c>
      <c r="G40" s="17"/>
      <c r="H40" s="17"/>
      <c r="I40" s="17"/>
      <c r="J40" s="36"/>
      <c r="K40" s="17"/>
      <c r="L40" s="17"/>
      <c r="M40" s="17"/>
      <c r="N40" s="17"/>
      <c r="O40" s="17"/>
      <c r="P40" s="13"/>
      <c r="Q40" s="13"/>
      <c r="R40" s="13"/>
      <c r="S40" s="13"/>
    </row>
    <row r="41" spans="1:19" x14ac:dyDescent="0.25">
      <c r="A41" s="8"/>
      <c r="B41" s="8"/>
      <c r="C41" s="8"/>
      <c r="D41" s="8"/>
      <c r="E41" s="8"/>
      <c r="F41" s="37" t="s">
        <v>30</v>
      </c>
      <c r="G41" s="28"/>
      <c r="H41" s="28"/>
      <c r="I41" s="28"/>
      <c r="J41" s="38"/>
      <c r="K41" s="17"/>
      <c r="L41" s="17"/>
      <c r="M41" s="17"/>
      <c r="N41" s="17"/>
      <c r="O41" s="17"/>
      <c r="P41" s="13"/>
      <c r="Q41" s="13"/>
      <c r="R41" s="13"/>
      <c r="S41" s="13"/>
    </row>
    <row r="42" spans="1:19" x14ac:dyDescent="0.25">
      <c r="A42" s="8"/>
      <c r="B42" s="8"/>
      <c r="C42" s="8"/>
      <c r="D42" s="8"/>
      <c r="E42" s="8"/>
      <c r="K42" s="17"/>
      <c r="L42" s="17"/>
      <c r="M42" s="17"/>
      <c r="N42" s="17"/>
      <c r="O42" s="17"/>
      <c r="P42" s="13"/>
      <c r="Q42" s="13"/>
      <c r="R42" s="13"/>
      <c r="S42" s="13"/>
    </row>
    <row r="43" spans="1:19" x14ac:dyDescent="0.25">
      <c r="A43" s="8"/>
      <c r="B43" s="8"/>
      <c r="C43" s="8"/>
      <c r="D43" s="8"/>
      <c r="E43" s="8"/>
      <c r="F43" s="39" t="s">
        <v>32</v>
      </c>
      <c r="G43" s="23"/>
      <c r="H43" s="23"/>
      <c r="I43" s="23"/>
      <c r="J43" s="24"/>
      <c r="K43" s="17"/>
      <c r="L43" s="17"/>
      <c r="M43" s="17"/>
      <c r="N43" s="17"/>
      <c r="O43" s="17"/>
      <c r="P43" s="13"/>
      <c r="Q43" s="13"/>
      <c r="R43" s="13"/>
      <c r="S43" s="13"/>
    </row>
    <row r="44" spans="1:19" x14ac:dyDescent="0.25">
      <c r="A44" s="8"/>
      <c r="B44" s="8"/>
      <c r="C44" s="8"/>
      <c r="D44" s="8"/>
      <c r="E44" s="8"/>
      <c r="F44" s="37" t="s">
        <v>33</v>
      </c>
      <c r="G44" s="28"/>
      <c r="H44" s="28"/>
      <c r="I44" s="28"/>
      <c r="J44" s="29"/>
      <c r="K44" s="8"/>
      <c r="L44" s="8"/>
      <c r="M44" s="8"/>
      <c r="N44" s="8"/>
      <c r="O44" s="8"/>
    </row>
    <row r="45" spans="1:19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9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9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9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s="8"/>
      <c r="B50" s="8"/>
      <c r="C50" s="8"/>
      <c r="D50" s="8"/>
      <c r="E50" s="8"/>
      <c r="F50" s="8" t="s">
        <v>31</v>
      </c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</sheetData>
  <sheetProtection sheet="1" objects="1" scenarios="1"/>
  <hyperlinks>
    <hyperlink ref="F14" r:id="rId1" xr:uid="{00000000-0004-0000-0000-000000000000}"/>
    <hyperlink ref="F41" r:id="rId2" xr:uid="{E08A6FF7-0C0B-45B7-9D1D-EE0AB990E545}"/>
    <hyperlink ref="F44" r:id="rId3" xr:uid="{7E348773-635A-4E13-AC0D-5B02F3D8210D}"/>
  </hyperlinks>
  <pageMargins left="0.7" right="0.7" top="0.75" bottom="0.75" header="0.3" footer="0.3"/>
  <pageSetup paperSize="9" orientation="portrait" r:id="rId4"/>
  <ignoredErrors>
    <ignoredError sqref="G10" unlockedFormula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Hansen</dc:creator>
  <cp:lastModifiedBy>Marina Hansen</cp:lastModifiedBy>
  <dcterms:created xsi:type="dcterms:W3CDTF">2017-07-24T10:13:29Z</dcterms:created>
  <dcterms:modified xsi:type="dcterms:W3CDTF">2019-11-04T13:30:27Z</dcterms:modified>
</cp:coreProperties>
</file>